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sers\Miguel Pinto\Documents\Artigo - 2018 - Custos da Energia\"/>
    </mc:Choice>
  </mc:AlternateContent>
  <xr:revisionPtr revIDLastSave="0" documentId="10_ncr:8100000_{93B5BFBD-7F33-4678-8438-8E74998CAA66}" xr6:coauthVersionLast="34" xr6:coauthVersionMax="34" xr10:uidLastSave="{00000000-0000-0000-0000-000000000000}"/>
  <bookViews>
    <workbookView xWindow="0" yWindow="0" windowWidth="25200" windowHeight="11775" xr2:uid="{B59838F2-F003-4A11-BCA3-6B81BFC34755}"/>
  </bookViews>
  <sheets>
    <sheet name="Equipamentos" sheetId="1" r:id="rId1"/>
    <sheet name="Resultado" sheetId="4" r:id="rId2"/>
    <sheet name="Tarifas e taxa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9" i="4"/>
  <c r="F9" i="4"/>
  <c r="E9" i="4"/>
  <c r="G8" i="4"/>
  <c r="E8" i="4"/>
  <c r="G7" i="4"/>
  <c r="E7" i="4"/>
  <c r="F7" i="4" s="1"/>
  <c r="G6" i="4"/>
  <c r="D6" i="4"/>
  <c r="E6" i="4" s="1"/>
  <c r="E5" i="4"/>
  <c r="G5" i="4"/>
  <c r="F15" i="1"/>
  <c r="F8" i="1"/>
  <c r="F9" i="1"/>
  <c r="F10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7" i="1"/>
  <c r="F6" i="1"/>
  <c r="H7" i="4" l="1"/>
  <c r="H9" i="4"/>
  <c r="F6" i="4"/>
  <c r="H6" i="4" s="1"/>
  <c r="F32" i="1"/>
  <c r="D5" i="4" s="1"/>
  <c r="F5" i="4" s="1"/>
  <c r="D8" i="4" l="1"/>
  <c r="F8" i="4" s="1"/>
  <c r="H8" i="4" s="1"/>
  <c r="H5" i="4"/>
  <c r="H15" i="4" l="1"/>
  <c r="H13" i="4"/>
  <c r="H11" i="4" l="1"/>
</calcChain>
</file>

<file path=xl/sharedStrings.xml><?xml version="1.0" encoding="utf-8"?>
<sst xmlns="http://schemas.openxmlformats.org/spreadsheetml/2006/main" count="100" uniqueCount="93">
  <si>
    <t>Simulador de Custos de Energia</t>
  </si>
  <si>
    <t>Potência contratada</t>
  </si>
  <si>
    <t>Os dados apresentados são para o ano de 2018</t>
  </si>
  <si>
    <t>Poderá consultar as tarifas mais atuais no site da ERSE.</t>
  </si>
  <si>
    <t>POTÊNCIA CONTRATADA</t>
  </si>
  <si>
    <t>VALOR MENSAL (SEM IVA)</t>
  </si>
  <si>
    <t>3.45 kVA</t>
  </si>
  <si>
    <t>4.6 kVA</t>
  </si>
  <si>
    <t>5.75 kVA</t>
  </si>
  <si>
    <t>6.9 kVA</t>
  </si>
  <si>
    <t>10.35 kVA</t>
  </si>
  <si>
    <t>13.8 kVA</t>
  </si>
  <si>
    <t>17.25 kVA</t>
  </si>
  <si>
    <t>20.7 kVA</t>
  </si>
  <si>
    <t>Energia activa</t>
  </si>
  <si>
    <t>(EUR/kWh)</t>
  </si>
  <si>
    <t>Tarifa simples &lt;=6,9 kVA</t>
  </si>
  <si>
    <t>Tarifa simples &gt;6,9 kVA</t>
  </si>
  <si>
    <t>Tarifa bi-horária &lt;=6,9 kVA</t>
  </si>
  <si>
    <t>Horas fora de vazio</t>
  </si>
  <si>
    <t>Horas de vazio</t>
  </si>
  <si>
    <t>Tarifa bi-horária &gt;6,9 kVA</t>
  </si>
  <si>
    <t>Tarifa tri-horária &lt;=6,9 kVA</t>
  </si>
  <si>
    <t>Horas de ponta</t>
  </si>
  <si>
    <t>Horas cheias</t>
  </si>
  <si>
    <t>Tarifa tri-horária &gt;6,9 kVA</t>
  </si>
  <si>
    <t>IVA (Potência contratada)</t>
  </si>
  <si>
    <t>IVA (consumo de energia)</t>
  </si>
  <si>
    <t>TAXAS DE IVA A APLICAR</t>
  </si>
  <si>
    <t xml:space="preserve">Poderá continuar a utilizar este simulador alterando aqui o valor das taxas de IVA (caso tenha havido alteração) e o valor das tarifas para o ano atual. </t>
  </si>
  <si>
    <t>CONTRIBUIÇÃO AUDIOVISUAL</t>
  </si>
  <si>
    <t>Valor fixo mensal (s/ IVA)</t>
  </si>
  <si>
    <t>A contribuição para o audiovisual destina-se a financiar o serviço público de radiodifusão e de televisão.</t>
  </si>
  <si>
    <t>Todos os comercializadores de eletricidade são obrigados a cobrar a contribuição para o audiovisual nas faturas que emitem, esta contribuição é entregue à Autoridade Tributária e Aduaneira que posteriormente a entregará à Rádio e Televisão de Portugal, S.A. (Lei n.º 30/2003, de 22 de Agosto)</t>
  </si>
  <si>
    <t>EQUIPAMENTO</t>
  </si>
  <si>
    <t>POTÊNCIA DO EQUIPAMENTO (Watts)</t>
  </si>
  <si>
    <t>Horas diárias de funcionamento</t>
  </si>
  <si>
    <t>Dias de funcionamento por ano</t>
  </si>
  <si>
    <t>Observações</t>
  </si>
  <si>
    <t>Taxa DGEG</t>
  </si>
  <si>
    <t>IVA (ISPE)</t>
  </si>
  <si>
    <t>IVA (DGEG)</t>
  </si>
  <si>
    <t>IVA (contrib. audiovisual)</t>
  </si>
  <si>
    <t>Taxa de Exploração da Direção-Geral de Energia e Geologia (DGEG)</t>
  </si>
  <si>
    <t>O ISPE é o Imposto Sobre os Produtos Petrolíferos e Energéticos, cobrado pelo Estado aos consumidores de eletricidade.</t>
  </si>
  <si>
    <t>ISPE</t>
  </si>
  <si>
    <t>/kWh</t>
  </si>
  <si>
    <t>Imposto Sobre os Produtos Petrolíferos e Energéticos</t>
  </si>
  <si>
    <t>Taxa DGEG (valor fixo por instalação)</t>
  </si>
  <si>
    <t>ISPE (depende do consumo de energia)</t>
  </si>
  <si>
    <t>TOTAL DO CONSUMO DE ENERGIA (kWh):</t>
  </si>
  <si>
    <t>Iluminação sala</t>
  </si>
  <si>
    <t>Consumo mensal (kWh)</t>
  </si>
  <si>
    <t>TV LED</t>
  </si>
  <si>
    <t>Iluminação cozinha</t>
  </si>
  <si>
    <t>Micro-ondas</t>
  </si>
  <si>
    <t>Forno</t>
  </si>
  <si>
    <t>Máquina café</t>
  </si>
  <si>
    <t>Máq. Lavar louça</t>
  </si>
  <si>
    <t>Máq. lavar roupa</t>
  </si>
  <si>
    <t>Frigorífico</t>
  </si>
  <si>
    <t>Bimby</t>
  </si>
  <si>
    <t>Arca congeladora</t>
  </si>
  <si>
    <t>Ferro de engomar</t>
  </si>
  <si>
    <t>Secador de cabelo</t>
  </si>
  <si>
    <t>Iluminação quarto 1</t>
  </si>
  <si>
    <t>Iluminação quarto 2</t>
  </si>
  <si>
    <t>Iluminação quarto 3</t>
  </si>
  <si>
    <t>Iluninação WC 1</t>
  </si>
  <si>
    <t>Iluminação WC2</t>
  </si>
  <si>
    <t>Iluminação Hall</t>
  </si>
  <si>
    <t>Iluminação corredor</t>
  </si>
  <si>
    <t>Computador</t>
  </si>
  <si>
    <t>A potência necessária para manter o frigorífico à temperatura indicada é muito inferior à potência máxima do aparelho. Por esse motivo, optamos por colocar 8h/dia embora este funcione durante 24 h.</t>
  </si>
  <si>
    <t>Semelhante ao frigorífico</t>
  </si>
  <si>
    <t>Aspirador</t>
  </si>
  <si>
    <t>Aquecedor (Radiador)</t>
  </si>
  <si>
    <r>
      <t>VERIFIQUE OS VALORES ESTIMADOS DA SUA CONTA DE ENERGIA NO SEPARADOR «</t>
    </r>
    <r>
      <rPr>
        <b/>
        <sz val="11"/>
        <color theme="1"/>
        <rFont val="Calibri"/>
        <family val="2"/>
        <scheme val="minor"/>
      </rPr>
      <t>RESULTADO</t>
    </r>
    <r>
      <rPr>
        <sz val="11"/>
        <color theme="1"/>
        <rFont val="Calibri"/>
        <family val="2"/>
        <scheme val="minor"/>
      </rPr>
      <t>»</t>
    </r>
  </si>
  <si>
    <t>Consumo de eletricidade</t>
  </si>
  <si>
    <t>Descrição</t>
  </si>
  <si>
    <t>Quantidade</t>
  </si>
  <si>
    <t>Preço Unitário</t>
  </si>
  <si>
    <t>Valor</t>
  </si>
  <si>
    <t>Taxa de IVA</t>
  </si>
  <si>
    <t>Valor c/ IVA</t>
  </si>
  <si>
    <t>Potência contratada:</t>
  </si>
  <si>
    <t>Contribuição Audiovisual</t>
  </si>
  <si>
    <t>Valor sem IVA:</t>
  </si>
  <si>
    <t>Valor de IVA:</t>
  </si>
  <si>
    <t>A sua fatura de energia irá discriminar os seguintes valores:</t>
  </si>
  <si>
    <t>Valor a pagar mensalmente:</t>
  </si>
  <si>
    <r>
      <t xml:space="preserve">A palavra-passe para desproteger a folha é: </t>
    </r>
    <r>
      <rPr>
        <b/>
        <sz val="11"/>
        <color theme="1"/>
        <rFont val="Calibri"/>
        <family val="2"/>
        <scheme val="minor"/>
      </rPr>
      <t>ciberforma</t>
    </r>
  </si>
  <si>
    <r>
      <t xml:space="preserve">A palavra-passe para desproteger a folha é: </t>
    </r>
    <r>
      <rPr>
        <b/>
        <sz val="9"/>
        <color theme="1"/>
        <rFont val="Calibri"/>
        <family val="2"/>
        <scheme val="minor"/>
      </rPr>
      <t>ciberforma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</si>
</sst>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\ &quot;€&quot;_-;\-* #,##0.000\ &quot;€&quot;_-;_-* &quot;-&quot;??\ &quot;€&quot;_-;_-@_-"/>
    <numFmt numFmtId="165" formatCode="_-* #,##0.0000\ &quot;€&quot;_-;\-* #,##0.0000\ &quot;€&quot;_-;_-* &quot;-&quot;??\ &quot;€&quot;_-;_-@_-"/>
    <numFmt numFmtId="166" formatCode="_-* #,##0\ _€_-;\-* #,##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Bodoni Bk BT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3"/>
    <xf numFmtId="44" fontId="0" fillId="0" borderId="0" xfId="2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2" borderId="1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9" fillId="3" borderId="1" xfId="5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vertical="center"/>
      <protection locked="0"/>
    </xf>
    <xf numFmtId="0" fontId="8" fillId="4" borderId="1" xfId="6" applyFont="1" applyFill="1" applyBorder="1" applyAlignment="1">
      <alignment horizontal="left" vertical="center"/>
    </xf>
    <xf numFmtId="0" fontId="8" fillId="4" borderId="1" xfId="6" applyFont="1" applyFill="1" applyBorder="1" applyAlignment="1">
      <alignment horizontal="center" vertical="center"/>
    </xf>
    <xf numFmtId="165" fontId="7" fillId="4" borderId="1" xfId="2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0" fillId="0" borderId="0" xfId="0" applyBorder="1"/>
    <xf numFmtId="9" fontId="0" fillId="0" borderId="0" xfId="0" applyNumberFormat="1" applyBorder="1"/>
    <xf numFmtId="0" fontId="0" fillId="0" borderId="0" xfId="0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0" fillId="0" borderId="0" xfId="0" applyFont="1"/>
    <xf numFmtId="0" fontId="0" fillId="5" borderId="0" xfId="0" applyFill="1"/>
    <xf numFmtId="0" fontId="0" fillId="0" borderId="1" xfId="0" quotePrefix="1" applyBorder="1"/>
    <xf numFmtId="166" fontId="3" fillId="5" borderId="0" xfId="1" applyNumberFormat="1" applyFont="1" applyFill="1"/>
    <xf numFmtId="166" fontId="0" fillId="0" borderId="0" xfId="1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5" fontId="0" fillId="0" borderId="0" xfId="2" applyNumberFormat="1" applyFont="1"/>
    <xf numFmtId="0" fontId="17" fillId="0" borderId="0" xfId="0" applyFont="1"/>
    <xf numFmtId="0" fontId="18" fillId="0" borderId="0" xfId="0" applyFont="1" applyAlignment="1" applyProtection="1">
      <alignment horizontal="center"/>
      <protection locked="0"/>
    </xf>
    <xf numFmtId="44" fontId="0" fillId="6" borderId="0" xfId="2" applyFont="1" applyFill="1" applyAlignment="1">
      <alignment vertical="center"/>
    </xf>
    <xf numFmtId="0" fontId="15" fillId="6" borderId="0" xfId="0" applyFont="1" applyFill="1" applyAlignment="1">
      <alignment horizontal="right" vertical="center"/>
    </xf>
    <xf numFmtId="44" fontId="15" fillId="6" borderId="0" xfId="2" applyFont="1" applyFill="1" applyAlignment="1">
      <alignment vertical="center"/>
    </xf>
    <xf numFmtId="0" fontId="13" fillId="0" borderId="0" xfId="0" applyFont="1"/>
    <xf numFmtId="44" fontId="13" fillId="0" borderId="0" xfId="0" applyNumberFormat="1" applyFont="1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66" fontId="0" fillId="0" borderId="1" xfId="1" applyNumberFormat="1" applyFont="1" applyBorder="1" applyAlignment="1">
      <alignment horizontal="center" vertical="center"/>
    </xf>
    <xf numFmtId="165" fontId="0" fillId="0" borderId="1" xfId="2" applyNumberFormat="1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9" fillId="0" borderId="0" xfId="0" applyFont="1"/>
    <xf numFmtId="44" fontId="19" fillId="0" borderId="0" xfId="0" applyNumberFormat="1" applyFont="1"/>
    <xf numFmtId="0" fontId="19" fillId="0" borderId="0" xfId="0" applyFont="1" applyAlignment="1">
      <alignment horizontal="center"/>
    </xf>
    <xf numFmtId="44" fontId="19" fillId="0" borderId="0" xfId="2" applyFont="1"/>
    <xf numFmtId="165" fontId="0" fillId="6" borderId="0" xfId="2" applyNumberFormat="1" applyFont="1" applyFill="1"/>
    <xf numFmtId="0" fontId="14" fillId="0" borderId="0" xfId="0" applyFont="1"/>
    <xf numFmtId="9" fontId="0" fillId="0" borderId="1" xfId="0" applyNumberFormat="1" applyBorder="1" applyProtection="1">
      <protection locked="0"/>
    </xf>
    <xf numFmtId="44" fontId="0" fillId="0" borderId="1" xfId="2" applyFont="1" applyBorder="1" applyProtection="1">
      <protection locked="0"/>
    </xf>
    <xf numFmtId="164" fontId="0" fillId="0" borderId="1" xfId="2" applyNumberFormat="1" applyFont="1" applyBorder="1" applyProtection="1">
      <protection locked="0"/>
    </xf>
    <xf numFmtId="44" fontId="0" fillId="0" borderId="1" xfId="2" applyFont="1" applyBorder="1" applyAlignment="1" applyProtection="1">
      <alignment horizont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4" xfId="0" applyFill="1" applyBorder="1" applyAlignment="1" applyProtection="1">
      <alignment vertical="center"/>
      <protection locked="0"/>
    </xf>
    <xf numFmtId="166" fontId="0" fillId="0" borderId="4" xfId="1" applyNumberFormat="1" applyFont="1" applyBorder="1" applyAlignment="1">
      <alignment vertical="center"/>
    </xf>
    <xf numFmtId="0" fontId="14" fillId="6" borderId="4" xfId="0" applyFont="1" applyFill="1" applyBorder="1" applyAlignment="1" applyProtection="1">
      <alignment vertical="center" wrapText="1"/>
      <protection locked="0"/>
    </xf>
    <xf numFmtId="0" fontId="14" fillId="6" borderId="4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9" fillId="3" borderId="2" xfId="6" applyFont="1" applyFill="1" applyBorder="1" applyAlignment="1">
      <alignment horizontal="center" vertical="center"/>
    </xf>
    <xf numFmtId="0" fontId="9" fillId="3" borderId="3" xfId="6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3" borderId="0" xfId="0" applyFont="1" applyFill="1" applyAlignment="1">
      <alignment horizontal="center"/>
    </xf>
    <xf numFmtId="44" fontId="0" fillId="0" borderId="1" xfId="2" applyFont="1" applyBorder="1" applyAlignment="1" applyProtection="1">
      <alignment horizontal="center"/>
      <protection locked="0"/>
    </xf>
  </cellXfs>
  <cellStyles count="11">
    <cellStyle name="Hiperligação" xfId="3" builtinId="8"/>
    <cellStyle name="Moeda" xfId="2" builtinId="4"/>
    <cellStyle name="Normal" xfId="0" builtinId="0"/>
    <cellStyle name="Normal 2" xfId="7" xr:uid="{00000000-0005-0000-0000-000001000000}"/>
    <cellStyle name="Normal 3" xfId="9" xr:uid="{00000000-0005-0000-0000-000002000000}"/>
    <cellStyle name="Normal 4" xfId="4" xr:uid="{00000000-0005-0000-0000-000030000000}"/>
    <cellStyle name="Normal_arredond" xfId="5" xr:uid="{00000000-0005-0000-0000-000003000000}"/>
    <cellStyle name="Normal_Quant_02_1" xfId="6" xr:uid="{00000000-0005-0000-0000-000004000000}"/>
    <cellStyle name="Percentagem 2" xfId="8" xr:uid="{00000000-0005-0000-0000-000006000000}"/>
    <cellStyle name="Percentagem 3" xfId="10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rse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1CB5-D3CE-4AC5-A45C-C25368F1BEB0}">
  <dimension ref="B1:G35"/>
  <sheetViews>
    <sheetView tabSelected="1" workbookViewId="0">
      <selection activeCell="B2" sqref="B2:G2"/>
    </sheetView>
  </sheetViews>
  <sheetFormatPr defaultRowHeight="15"/>
  <cols>
    <col min="2" max="2" width="37.85546875" customWidth="1"/>
    <col min="3" max="3" width="22.7109375" customWidth="1"/>
    <col min="4" max="4" width="18.7109375" bestFit="1" customWidth="1"/>
    <col min="5" max="5" width="18.7109375" customWidth="1"/>
    <col min="6" max="6" width="20" customWidth="1"/>
    <col min="7" max="7" width="73.5703125" customWidth="1"/>
  </cols>
  <sheetData>
    <row r="1" spans="2:7" ht="6.75" customHeight="1"/>
    <row r="2" spans="2:7" ht="36">
      <c r="B2" s="59" t="s">
        <v>0</v>
      </c>
      <c r="C2" s="59"/>
      <c r="D2" s="59"/>
      <c r="E2" s="59"/>
      <c r="F2" s="59"/>
      <c r="G2" s="59"/>
    </row>
    <row r="3" spans="2:7" ht="27.95" customHeight="1">
      <c r="B3" s="26"/>
      <c r="C3" s="26"/>
      <c r="D3" s="26"/>
      <c r="E3" s="26"/>
      <c r="F3" s="27" t="s">
        <v>85</v>
      </c>
      <c r="G3" s="30" t="s">
        <v>7</v>
      </c>
    </row>
    <row r="5" spans="2:7" ht="47.25">
      <c r="B5" s="19" t="s">
        <v>34</v>
      </c>
      <c r="C5" s="20" t="s">
        <v>35</v>
      </c>
      <c r="D5" s="20" t="s">
        <v>36</v>
      </c>
      <c r="E5" s="20" t="s">
        <v>37</v>
      </c>
      <c r="F5" s="20" t="s">
        <v>52</v>
      </c>
      <c r="G5" s="20" t="s">
        <v>38</v>
      </c>
    </row>
    <row r="6" spans="2:7">
      <c r="B6" s="54" t="s">
        <v>51</v>
      </c>
      <c r="C6" s="54">
        <v>100</v>
      </c>
      <c r="D6" s="54">
        <v>6</v>
      </c>
      <c r="E6" s="54">
        <v>345</v>
      </c>
      <c r="F6" s="25">
        <f>(E6*D6*C6/1000)/12</f>
        <v>17.25</v>
      </c>
      <c r="G6" s="54"/>
    </row>
    <row r="7" spans="2:7">
      <c r="B7" s="55" t="s">
        <v>53</v>
      </c>
      <c r="C7" s="55">
        <v>80</v>
      </c>
      <c r="D7" s="55">
        <v>6</v>
      </c>
      <c r="E7" s="55">
        <v>345</v>
      </c>
      <c r="F7" s="56">
        <f>(E7*D7*C7/1000)/12</f>
        <v>13.799999999999999</v>
      </c>
      <c r="G7" s="55"/>
    </row>
    <row r="8" spans="2:7">
      <c r="B8" s="55" t="s">
        <v>54</v>
      </c>
      <c r="C8" s="55">
        <v>60</v>
      </c>
      <c r="D8" s="55">
        <v>4</v>
      </c>
      <c r="E8" s="55">
        <v>345</v>
      </c>
      <c r="F8" s="56">
        <f t="shared" ref="F8:F31" si="0">(E8*D8*C8/1000)/12</f>
        <v>6.8999999999999995</v>
      </c>
      <c r="G8" s="55"/>
    </row>
    <row r="9" spans="2:7">
      <c r="B9" s="55" t="s">
        <v>55</v>
      </c>
      <c r="C9" s="55">
        <v>900</v>
      </c>
      <c r="D9" s="55">
        <v>0.25</v>
      </c>
      <c r="E9" s="55">
        <v>250</v>
      </c>
      <c r="F9" s="56">
        <f t="shared" si="0"/>
        <v>4.6875</v>
      </c>
      <c r="G9" s="55"/>
    </row>
    <row r="10" spans="2:7">
      <c r="B10" s="55" t="s">
        <v>56</v>
      </c>
      <c r="C10" s="55">
        <v>1800</v>
      </c>
      <c r="D10" s="55">
        <v>2</v>
      </c>
      <c r="E10" s="55">
        <v>52</v>
      </c>
      <c r="F10" s="56">
        <f t="shared" si="0"/>
        <v>15.6</v>
      </c>
      <c r="G10" s="55"/>
    </row>
    <row r="11" spans="2:7">
      <c r="B11" s="55" t="s">
        <v>57</v>
      </c>
      <c r="C11" s="55">
        <v>500</v>
      </c>
      <c r="D11" s="55">
        <v>0.05</v>
      </c>
      <c r="E11" s="55">
        <v>345</v>
      </c>
      <c r="F11" s="56">
        <f t="shared" si="0"/>
        <v>0.71875</v>
      </c>
      <c r="G11" s="55"/>
    </row>
    <row r="12" spans="2:7">
      <c r="B12" s="55" t="s">
        <v>58</v>
      </c>
      <c r="C12" s="55">
        <v>1500</v>
      </c>
      <c r="D12" s="55">
        <v>0.5</v>
      </c>
      <c r="E12" s="55">
        <v>150</v>
      </c>
      <c r="F12" s="56">
        <f t="shared" si="0"/>
        <v>9.375</v>
      </c>
      <c r="G12" s="55"/>
    </row>
    <row r="13" spans="2:7">
      <c r="B13" s="55" t="s">
        <v>59</v>
      </c>
      <c r="C13" s="55">
        <v>1500</v>
      </c>
      <c r="D13" s="55">
        <v>0.5</v>
      </c>
      <c r="E13" s="55">
        <v>120</v>
      </c>
      <c r="F13" s="56">
        <f t="shared" si="0"/>
        <v>7.5</v>
      </c>
      <c r="G13" s="55"/>
    </row>
    <row r="14" spans="2:7" ht="36">
      <c r="B14" s="55" t="s">
        <v>60</v>
      </c>
      <c r="C14" s="55">
        <v>120</v>
      </c>
      <c r="D14" s="55">
        <v>8</v>
      </c>
      <c r="E14" s="55">
        <v>365</v>
      </c>
      <c r="F14" s="56">
        <f t="shared" si="0"/>
        <v>29.2</v>
      </c>
      <c r="G14" s="57" t="s">
        <v>73</v>
      </c>
    </row>
    <row r="15" spans="2:7">
      <c r="B15" s="55" t="s">
        <v>61</v>
      </c>
      <c r="C15" s="55">
        <v>500</v>
      </c>
      <c r="D15" s="55">
        <v>0.5</v>
      </c>
      <c r="E15" s="55">
        <v>30</v>
      </c>
      <c r="F15" s="56">
        <f t="shared" si="0"/>
        <v>0.625</v>
      </c>
      <c r="G15" s="55"/>
    </row>
    <row r="16" spans="2:7">
      <c r="B16" s="55" t="s">
        <v>62</v>
      </c>
      <c r="C16" s="55">
        <v>120</v>
      </c>
      <c r="D16" s="55">
        <v>8</v>
      </c>
      <c r="E16" s="55">
        <v>365</v>
      </c>
      <c r="F16" s="56">
        <f t="shared" si="0"/>
        <v>29.2</v>
      </c>
      <c r="G16" s="58" t="s">
        <v>74</v>
      </c>
    </row>
    <row r="17" spans="2:7">
      <c r="B17" s="55" t="s">
        <v>63</v>
      </c>
      <c r="C17" s="55">
        <v>800</v>
      </c>
      <c r="D17" s="55">
        <v>0.5</v>
      </c>
      <c r="E17" s="55">
        <v>250</v>
      </c>
      <c r="F17" s="56">
        <f t="shared" si="0"/>
        <v>8.3333333333333339</v>
      </c>
      <c r="G17" s="55"/>
    </row>
    <row r="18" spans="2:7">
      <c r="B18" s="55" t="s">
        <v>64</v>
      </c>
      <c r="C18" s="55">
        <v>800</v>
      </c>
      <c r="D18" s="55">
        <v>0.25</v>
      </c>
      <c r="E18" s="55">
        <v>345</v>
      </c>
      <c r="F18" s="56">
        <f t="shared" si="0"/>
        <v>5.75</v>
      </c>
      <c r="G18" s="55"/>
    </row>
    <row r="19" spans="2:7">
      <c r="B19" s="55" t="s">
        <v>65</v>
      </c>
      <c r="C19" s="55">
        <v>50</v>
      </c>
      <c r="D19" s="55">
        <v>2</v>
      </c>
      <c r="E19" s="55">
        <v>345</v>
      </c>
      <c r="F19" s="56">
        <f t="shared" si="0"/>
        <v>2.875</v>
      </c>
      <c r="G19" s="55"/>
    </row>
    <row r="20" spans="2:7">
      <c r="B20" s="55" t="s">
        <v>66</v>
      </c>
      <c r="C20" s="55">
        <v>50</v>
      </c>
      <c r="D20" s="55">
        <v>1</v>
      </c>
      <c r="E20" s="55">
        <v>345</v>
      </c>
      <c r="F20" s="56">
        <f t="shared" si="0"/>
        <v>1.4375</v>
      </c>
      <c r="G20" s="55"/>
    </row>
    <row r="21" spans="2:7">
      <c r="B21" s="55" t="s">
        <v>67</v>
      </c>
      <c r="C21" s="55">
        <v>50</v>
      </c>
      <c r="D21" s="55">
        <v>1</v>
      </c>
      <c r="E21" s="55">
        <v>345</v>
      </c>
      <c r="F21" s="56">
        <f t="shared" si="0"/>
        <v>1.4375</v>
      </c>
      <c r="G21" s="55"/>
    </row>
    <row r="22" spans="2:7">
      <c r="B22" s="55" t="s">
        <v>68</v>
      </c>
      <c r="C22" s="55">
        <v>50</v>
      </c>
      <c r="D22" s="55">
        <v>3</v>
      </c>
      <c r="E22" s="55">
        <v>345</v>
      </c>
      <c r="F22" s="56">
        <f t="shared" si="0"/>
        <v>4.3125</v>
      </c>
      <c r="G22" s="55"/>
    </row>
    <row r="23" spans="2:7">
      <c r="B23" s="55" t="s">
        <v>69</v>
      </c>
      <c r="C23" s="55">
        <v>50</v>
      </c>
      <c r="D23" s="55">
        <v>2</v>
      </c>
      <c r="E23" s="55">
        <v>345</v>
      </c>
      <c r="F23" s="56">
        <f t="shared" si="0"/>
        <v>2.875</v>
      </c>
      <c r="G23" s="55"/>
    </row>
    <row r="24" spans="2:7">
      <c r="B24" s="55" t="s">
        <v>70</v>
      </c>
      <c r="C24" s="55">
        <v>30</v>
      </c>
      <c r="D24" s="55">
        <v>1</v>
      </c>
      <c r="E24" s="55">
        <v>345</v>
      </c>
      <c r="F24" s="56">
        <f t="shared" si="0"/>
        <v>0.86249999999999993</v>
      </c>
      <c r="G24" s="55"/>
    </row>
    <row r="25" spans="2:7">
      <c r="B25" s="55" t="s">
        <v>71</v>
      </c>
      <c r="C25" s="55">
        <v>50</v>
      </c>
      <c r="D25" s="55">
        <v>1</v>
      </c>
      <c r="E25" s="55">
        <v>345</v>
      </c>
      <c r="F25" s="56">
        <f t="shared" si="0"/>
        <v>1.4375</v>
      </c>
      <c r="G25" s="55"/>
    </row>
    <row r="26" spans="2:7">
      <c r="B26" s="55" t="s">
        <v>72</v>
      </c>
      <c r="C26" s="55">
        <v>130</v>
      </c>
      <c r="D26" s="55">
        <v>2</v>
      </c>
      <c r="E26" s="55">
        <v>200</v>
      </c>
      <c r="F26" s="56">
        <f t="shared" si="0"/>
        <v>4.333333333333333</v>
      </c>
      <c r="G26" s="55"/>
    </row>
    <row r="27" spans="2:7">
      <c r="B27" s="55" t="s">
        <v>75</v>
      </c>
      <c r="C27" s="55">
        <v>1300</v>
      </c>
      <c r="D27" s="55">
        <v>0.5</v>
      </c>
      <c r="E27" s="55">
        <v>48</v>
      </c>
      <c r="F27" s="56">
        <f t="shared" si="0"/>
        <v>2.6</v>
      </c>
      <c r="G27" s="55"/>
    </row>
    <row r="28" spans="2:7">
      <c r="B28" s="55" t="s">
        <v>76</v>
      </c>
      <c r="C28" s="55">
        <v>2000</v>
      </c>
      <c r="D28" s="55">
        <v>2.5</v>
      </c>
      <c r="E28" s="55">
        <v>100</v>
      </c>
      <c r="F28" s="56">
        <f t="shared" si="0"/>
        <v>41.666666666666664</v>
      </c>
      <c r="G28" s="55"/>
    </row>
    <row r="29" spans="2:7">
      <c r="B29" s="55"/>
      <c r="C29" s="55"/>
      <c r="D29" s="55"/>
      <c r="E29" s="55"/>
      <c r="F29" s="56">
        <f t="shared" si="0"/>
        <v>0</v>
      </c>
      <c r="G29" s="55"/>
    </row>
    <row r="30" spans="2:7">
      <c r="B30" s="55"/>
      <c r="C30" s="55"/>
      <c r="D30" s="55"/>
      <c r="E30" s="55"/>
      <c r="F30" s="56">
        <f t="shared" si="0"/>
        <v>0</v>
      </c>
      <c r="G30" s="55"/>
    </row>
    <row r="31" spans="2:7">
      <c r="B31" s="54"/>
      <c r="C31" s="54"/>
      <c r="D31" s="54"/>
      <c r="E31" s="54"/>
      <c r="F31" s="25">
        <f t="shared" si="0"/>
        <v>0</v>
      </c>
      <c r="G31" s="54"/>
    </row>
    <row r="32" spans="2:7">
      <c r="B32" s="60" t="s">
        <v>50</v>
      </c>
      <c r="C32" s="60"/>
      <c r="D32" s="60"/>
      <c r="E32" s="60"/>
      <c r="F32" s="24">
        <f>SUM(F6:F31)</f>
        <v>212.77708333333334</v>
      </c>
      <c r="G32" s="22"/>
    </row>
    <row r="34" spans="2:2">
      <c r="B34" s="21" t="s">
        <v>77</v>
      </c>
    </row>
    <row r="35" spans="2:2">
      <c r="B35" t="s">
        <v>91</v>
      </c>
    </row>
  </sheetData>
  <sheetProtection algorithmName="SHA-512" hashValue="bMpSMa1ux/iPzOighuD//EoDg1vagOJO0tYtKavNgoUjav6VoFFZjRF4+5QM8dUfuYTMGuT4TvVNnfc9jUP2tg==" saltValue="u1n/p+BITvlrI1WCGuA/og==" spinCount="100000" sheet="1" objects="1" scenarios="1"/>
  <mergeCells count="2">
    <mergeCell ref="B2:G2"/>
    <mergeCell ref="B32:E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alor obrigatório" error="Terá que escolher um valor da lista." promptTitle="Selecione a Potência Contratada" xr:uid="{30665B3B-621A-4A83-A14D-8422943ABA6E}">
          <x14:formula1>
            <xm:f>'Tarifas e taxas'!$B$17:$B$24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02F3C-E520-4193-AEDC-E6D6B1FED1D5}">
  <dimension ref="C2:H22"/>
  <sheetViews>
    <sheetView workbookViewId="0">
      <selection activeCell="F22" sqref="F22"/>
    </sheetView>
  </sheetViews>
  <sheetFormatPr defaultRowHeight="15"/>
  <cols>
    <col min="3" max="3" width="38.42578125" customWidth="1"/>
    <col min="4" max="4" width="13.85546875" customWidth="1"/>
    <col min="5" max="5" width="15.85546875" customWidth="1"/>
    <col min="6" max="6" width="11.85546875" customWidth="1"/>
    <col min="7" max="7" width="14.140625" customWidth="1"/>
    <col min="8" max="8" width="14.28515625" customWidth="1"/>
  </cols>
  <sheetData>
    <row r="2" spans="3:8">
      <c r="C2" s="29" t="s">
        <v>89</v>
      </c>
    </row>
    <row r="4" spans="3:8">
      <c r="C4" s="36" t="s">
        <v>79</v>
      </c>
      <c r="D4" s="9" t="s">
        <v>80</v>
      </c>
      <c r="E4" s="9" t="s">
        <v>81</v>
      </c>
      <c r="F4" s="9" t="s">
        <v>82</v>
      </c>
      <c r="G4" s="9" t="s">
        <v>83</v>
      </c>
      <c r="H4" s="9" t="s">
        <v>84</v>
      </c>
    </row>
    <row r="5" spans="3:8" s="18" customFormat="1" ht="20.100000000000001" customHeight="1">
      <c r="C5" s="37" t="s">
        <v>78</v>
      </c>
      <c r="D5" s="38">
        <f>Equipamentos!F32</f>
        <v>212.77708333333334</v>
      </c>
      <c r="E5" s="39">
        <f>'Tarifas e taxas'!D28</f>
        <v>0.1646</v>
      </c>
      <c r="F5" s="40">
        <f>D5*E5</f>
        <v>35.023107916666667</v>
      </c>
      <c r="G5" s="41">
        <f>'Tarifas e taxas'!C10</f>
        <v>0.23</v>
      </c>
      <c r="H5" s="40">
        <f>F5*(1+G5)</f>
        <v>43.078422737499999</v>
      </c>
    </row>
    <row r="6" spans="3:8" s="18" customFormat="1" ht="20.100000000000001" customHeight="1">
      <c r="C6" s="37" t="s">
        <v>1</v>
      </c>
      <c r="D6" s="42" t="str">
        <f>Equipamentos!G3</f>
        <v>4.6 kVA</v>
      </c>
      <c r="E6" s="39">
        <f>VLOOKUP(D6,'Tarifas e taxas'!B17:C24,2,FALSE)</f>
        <v>6.41</v>
      </c>
      <c r="F6" s="40">
        <f>E6</f>
        <v>6.41</v>
      </c>
      <c r="G6" s="41">
        <f>'Tarifas e taxas'!C9</f>
        <v>0.23</v>
      </c>
      <c r="H6" s="40">
        <f>F6*(1+G6)</f>
        <v>7.8842999999999996</v>
      </c>
    </row>
    <row r="7" spans="3:8" s="18" customFormat="1" ht="20.100000000000001" customHeight="1">
      <c r="C7" s="37" t="s">
        <v>86</v>
      </c>
      <c r="D7" s="42">
        <v>1</v>
      </c>
      <c r="E7" s="39">
        <f>'Tarifas e taxas'!G9</f>
        <v>2.85</v>
      </c>
      <c r="F7" s="40">
        <f>D7*E7</f>
        <v>2.85</v>
      </c>
      <c r="G7" s="41">
        <f>'Tarifas e taxas'!C11</f>
        <v>0.06</v>
      </c>
      <c r="H7" s="40">
        <f>F7*(1+G7)</f>
        <v>3.0210000000000004</v>
      </c>
    </row>
    <row r="8" spans="3:8" s="18" customFormat="1" ht="20.100000000000001" customHeight="1">
      <c r="C8" s="37" t="s">
        <v>45</v>
      </c>
      <c r="D8" s="43">
        <f>D5</f>
        <v>212.77708333333334</v>
      </c>
      <c r="E8" s="39">
        <f>'Tarifas e taxas'!G22</f>
        <v>1E-3</v>
      </c>
      <c r="F8" s="40">
        <f>D8*E8</f>
        <v>0.21277708333333334</v>
      </c>
      <c r="G8" s="41">
        <f>'Tarifas e taxas'!C12</f>
        <v>0.23</v>
      </c>
      <c r="H8" s="40">
        <f t="shared" ref="H8:H9" si="0">F8*(1+G8)</f>
        <v>0.26171581249999998</v>
      </c>
    </row>
    <row r="9" spans="3:8" s="18" customFormat="1" ht="20.100000000000001" customHeight="1">
      <c r="C9" s="37" t="s">
        <v>39</v>
      </c>
      <c r="D9" s="42">
        <v>1</v>
      </c>
      <c r="E9" s="39">
        <f>'Tarifas e taxas'!G18:G18</f>
        <v>7.0000000000000007E-2</v>
      </c>
      <c r="F9" s="40">
        <f>E9*D9</f>
        <v>7.0000000000000007E-2</v>
      </c>
      <c r="G9" s="41">
        <f>'Tarifas e taxas'!C13</f>
        <v>0.23</v>
      </c>
      <c r="H9" s="40">
        <f t="shared" si="0"/>
        <v>8.610000000000001E-2</v>
      </c>
    </row>
    <row r="10" spans="3:8">
      <c r="D10" s="3"/>
      <c r="E10" s="28"/>
      <c r="F10" s="2"/>
      <c r="G10" s="3"/>
      <c r="H10" s="2"/>
    </row>
    <row r="11" spans="3:8">
      <c r="D11" s="3"/>
      <c r="E11" s="28"/>
      <c r="F11" s="2"/>
      <c r="G11" s="44" t="s">
        <v>87</v>
      </c>
      <c r="H11" s="45">
        <f>H15-H13</f>
        <v>44.565885000000009</v>
      </c>
    </row>
    <row r="12" spans="3:8" ht="8.25" customHeight="1">
      <c r="D12" s="3"/>
      <c r="E12" s="28"/>
      <c r="F12" s="2"/>
      <c r="G12" s="34"/>
      <c r="H12" s="35"/>
    </row>
    <row r="13" spans="3:8">
      <c r="D13" s="3"/>
      <c r="E13" s="28"/>
      <c r="F13" s="2"/>
      <c r="G13" s="46" t="s">
        <v>88</v>
      </c>
      <c r="H13" s="47">
        <f>F5*G5+F6*G6+F7*G7+F8*G8+F9*G9</f>
        <v>9.7656535499999997</v>
      </c>
    </row>
    <row r="14" spans="3:8">
      <c r="D14" s="3"/>
      <c r="E14" s="28"/>
      <c r="F14" s="2"/>
      <c r="G14" s="3"/>
      <c r="H14" s="2"/>
    </row>
    <row r="15" spans="3:8" ht="31.5" customHeight="1">
      <c r="D15" s="3"/>
      <c r="E15" s="48"/>
      <c r="F15" s="31"/>
      <c r="G15" s="32" t="s">
        <v>90</v>
      </c>
      <c r="H15" s="33">
        <f>SUM(H5:H9)</f>
        <v>54.331538550000005</v>
      </c>
    </row>
    <row r="16" spans="3:8">
      <c r="D16" s="3"/>
      <c r="E16" s="28"/>
      <c r="F16" s="2"/>
      <c r="G16" s="3"/>
      <c r="H16" s="2"/>
    </row>
    <row r="17" spans="6:8">
      <c r="F17" s="2"/>
      <c r="G17" s="3"/>
      <c r="H17" s="2"/>
    </row>
    <row r="18" spans="6:8">
      <c r="F18" s="2"/>
      <c r="G18" s="3"/>
    </row>
    <row r="19" spans="6:8">
      <c r="G19" s="3"/>
    </row>
    <row r="20" spans="6:8">
      <c r="G20" s="3"/>
    </row>
    <row r="21" spans="6:8">
      <c r="G21" s="3"/>
    </row>
    <row r="22" spans="6:8">
      <c r="G2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0B1E-C072-457D-B872-89991AE8C724}">
  <dimension ref="B2:K39"/>
  <sheetViews>
    <sheetView workbookViewId="0">
      <selection activeCell="F29" sqref="F29"/>
    </sheetView>
  </sheetViews>
  <sheetFormatPr defaultRowHeight="15"/>
  <cols>
    <col min="2" max="2" width="23.42578125" customWidth="1"/>
    <col min="3" max="3" width="24.7109375" customWidth="1"/>
    <col min="4" max="4" width="12" customWidth="1"/>
    <col min="6" max="6" width="36" customWidth="1"/>
    <col min="7" max="7" width="19.42578125" customWidth="1"/>
  </cols>
  <sheetData>
    <row r="2" spans="2:11" ht="26.25">
      <c r="B2" s="15" t="s">
        <v>2</v>
      </c>
    </row>
    <row r="3" spans="2:11">
      <c r="B3" t="s">
        <v>29</v>
      </c>
    </row>
    <row r="4" spans="2:11">
      <c r="B4" s="1" t="s">
        <v>3</v>
      </c>
    </row>
    <row r="5" spans="2:11">
      <c r="B5" s="49" t="s">
        <v>92</v>
      </c>
    </row>
    <row r="8" spans="2:11">
      <c r="B8" s="63" t="s">
        <v>28</v>
      </c>
      <c r="C8" s="63"/>
      <c r="F8" s="63" t="s">
        <v>30</v>
      </c>
      <c r="G8" s="63"/>
    </row>
    <row r="9" spans="2:11">
      <c r="B9" s="4" t="s">
        <v>26</v>
      </c>
      <c r="C9" s="50">
        <v>0.23</v>
      </c>
      <c r="F9" s="4" t="s">
        <v>31</v>
      </c>
      <c r="G9" s="51">
        <v>2.85</v>
      </c>
    </row>
    <row r="10" spans="2:11">
      <c r="B10" s="4" t="s">
        <v>27</v>
      </c>
      <c r="C10" s="50">
        <v>0.23</v>
      </c>
      <c r="F10" t="s">
        <v>32</v>
      </c>
    </row>
    <row r="11" spans="2:11">
      <c r="B11" s="4" t="s">
        <v>42</v>
      </c>
      <c r="C11" s="50">
        <v>0.06</v>
      </c>
      <c r="F11" s="64" t="s">
        <v>33</v>
      </c>
      <c r="G11" s="64"/>
      <c r="H11" s="64"/>
      <c r="I11" s="64"/>
      <c r="J11" s="64"/>
      <c r="K11" s="64"/>
    </row>
    <row r="12" spans="2:11">
      <c r="B12" s="4" t="s">
        <v>40</v>
      </c>
      <c r="C12" s="50">
        <v>0.23</v>
      </c>
      <c r="F12" s="64"/>
      <c r="G12" s="64"/>
      <c r="H12" s="64"/>
      <c r="I12" s="64"/>
      <c r="J12" s="64"/>
      <c r="K12" s="64"/>
    </row>
    <row r="13" spans="2:11">
      <c r="B13" s="4" t="s">
        <v>41</v>
      </c>
      <c r="C13" s="50">
        <v>0.23</v>
      </c>
      <c r="F13" s="64"/>
      <c r="G13" s="64"/>
      <c r="H13" s="64"/>
      <c r="I13" s="64"/>
      <c r="J13" s="64"/>
      <c r="K13" s="64"/>
    </row>
    <row r="14" spans="2:11">
      <c r="B14" s="16"/>
      <c r="C14" s="17"/>
      <c r="F14" s="64"/>
      <c r="G14" s="64"/>
      <c r="H14" s="64"/>
      <c r="I14" s="64"/>
      <c r="J14" s="64"/>
      <c r="K14" s="64"/>
    </row>
    <row r="15" spans="2:11">
      <c r="F15" s="64"/>
      <c r="G15" s="64"/>
      <c r="H15" s="64"/>
      <c r="I15" s="64"/>
      <c r="J15" s="64"/>
      <c r="K15" s="64"/>
    </row>
    <row r="16" spans="2:11">
      <c r="B16" s="9" t="s">
        <v>4</v>
      </c>
      <c r="C16" s="9" t="s">
        <v>5</v>
      </c>
    </row>
    <row r="17" spans="2:11">
      <c r="B17" s="5" t="s">
        <v>6</v>
      </c>
      <c r="C17" s="53">
        <v>4.93</v>
      </c>
      <c r="F17" s="65" t="s">
        <v>43</v>
      </c>
      <c r="G17" s="65"/>
      <c r="H17" s="65"/>
    </row>
    <row r="18" spans="2:11">
      <c r="B18" s="5" t="s">
        <v>7</v>
      </c>
      <c r="C18" s="53">
        <v>6.41</v>
      </c>
      <c r="F18" s="4" t="s">
        <v>48</v>
      </c>
      <c r="G18" s="66">
        <v>7.0000000000000007E-2</v>
      </c>
      <c r="H18" s="66"/>
    </row>
    <row r="19" spans="2:11">
      <c r="B19" s="5" t="s">
        <v>8</v>
      </c>
      <c r="C19" s="53">
        <v>7.88</v>
      </c>
    </row>
    <row r="20" spans="2:11">
      <c r="B20" s="5" t="s">
        <v>9</v>
      </c>
      <c r="C20" s="53">
        <v>9.34</v>
      </c>
    </row>
    <row r="21" spans="2:11">
      <c r="B21" s="5" t="s">
        <v>10</v>
      </c>
      <c r="C21" s="53">
        <v>13.75</v>
      </c>
      <c r="F21" s="65" t="s">
        <v>47</v>
      </c>
      <c r="G21" s="65"/>
      <c r="H21" s="65"/>
    </row>
    <row r="22" spans="2:11">
      <c r="B22" s="5" t="s">
        <v>11</v>
      </c>
      <c r="C22" s="53">
        <v>18.16</v>
      </c>
      <c r="F22" s="4" t="s">
        <v>49</v>
      </c>
      <c r="G22" s="52">
        <v>1E-3</v>
      </c>
      <c r="H22" s="23" t="s">
        <v>46</v>
      </c>
    </row>
    <row r="23" spans="2:11">
      <c r="B23" s="5" t="s">
        <v>12</v>
      </c>
      <c r="C23" s="53">
        <v>22.57</v>
      </c>
    </row>
    <row r="24" spans="2:11">
      <c r="B24" s="5" t="s">
        <v>13</v>
      </c>
      <c r="C24" s="53">
        <v>26.97</v>
      </c>
      <c r="F24" s="64" t="s">
        <v>44</v>
      </c>
      <c r="G24" s="64"/>
      <c r="H24" s="64"/>
      <c r="I24" s="64"/>
      <c r="J24" s="64"/>
      <c r="K24" s="64"/>
    </row>
    <row r="25" spans="2:11">
      <c r="F25" s="64"/>
      <c r="G25" s="64"/>
      <c r="H25" s="64"/>
      <c r="I25" s="64"/>
      <c r="J25" s="64"/>
      <c r="K25" s="64"/>
    </row>
    <row r="27" spans="2:11">
      <c r="B27" s="61" t="s">
        <v>14</v>
      </c>
      <c r="C27" s="62"/>
      <c r="D27" s="10" t="s">
        <v>15</v>
      </c>
    </row>
    <row r="28" spans="2:11">
      <c r="B28" s="12" t="s">
        <v>16</v>
      </c>
      <c r="C28" s="13"/>
      <c r="D28" s="14">
        <v>0.1646</v>
      </c>
    </row>
    <row r="29" spans="2:11">
      <c r="B29" s="6" t="s">
        <v>17</v>
      </c>
      <c r="C29" s="7"/>
      <c r="D29" s="11">
        <v>0.16520000000000001</v>
      </c>
    </row>
    <row r="30" spans="2:11">
      <c r="B30" s="8" t="s">
        <v>18</v>
      </c>
      <c r="C30" s="6" t="s">
        <v>19</v>
      </c>
      <c r="D30" s="11">
        <v>0.1948</v>
      </c>
    </row>
    <row r="31" spans="2:11">
      <c r="B31" s="8"/>
      <c r="C31" s="6" t="s">
        <v>20</v>
      </c>
      <c r="D31" s="11">
        <v>0.1009</v>
      </c>
    </row>
    <row r="32" spans="2:11">
      <c r="B32" s="8" t="s">
        <v>21</v>
      </c>
      <c r="C32" s="6" t="s">
        <v>19</v>
      </c>
      <c r="D32" s="11">
        <v>0.1986</v>
      </c>
    </row>
    <row r="33" spans="2:4">
      <c r="B33" s="8"/>
      <c r="C33" s="6" t="s">
        <v>20</v>
      </c>
      <c r="D33" s="11">
        <v>0.1016</v>
      </c>
    </row>
    <row r="34" spans="2:4">
      <c r="B34" s="8" t="s">
        <v>22</v>
      </c>
      <c r="C34" s="6" t="s">
        <v>23</v>
      </c>
      <c r="D34" s="11">
        <v>0.2213</v>
      </c>
    </row>
    <row r="35" spans="2:4">
      <c r="B35" s="8"/>
      <c r="C35" s="6" t="s">
        <v>24</v>
      </c>
      <c r="D35" s="11">
        <v>0.17430000000000001</v>
      </c>
    </row>
    <row r="36" spans="2:4">
      <c r="B36" s="8"/>
      <c r="C36" s="6" t="s">
        <v>20</v>
      </c>
      <c r="D36" s="11">
        <v>0.1009</v>
      </c>
    </row>
    <row r="37" spans="2:4">
      <c r="B37" s="8" t="s">
        <v>25</v>
      </c>
      <c r="C37" s="6" t="s">
        <v>23</v>
      </c>
      <c r="D37" s="11">
        <v>0.2253</v>
      </c>
    </row>
    <row r="38" spans="2:4">
      <c r="B38" s="8"/>
      <c r="C38" s="6" t="s">
        <v>24</v>
      </c>
      <c r="D38" s="11">
        <v>0.17649999999999999</v>
      </c>
    </row>
    <row r="39" spans="2:4">
      <c r="B39" s="8"/>
      <c r="C39" s="6" t="s">
        <v>20</v>
      </c>
      <c r="D39" s="11">
        <v>0.1016</v>
      </c>
    </row>
  </sheetData>
  <sheetProtection algorithmName="SHA-512" hashValue="Yd2bwfHD3y3Wr630y5tgC1y8OqhcrxSK03YwXEALNMg9Gs08UAB/Sf84x6lMUDG93le8w9W8Af60fyBaCpU7tw==" saltValue="45V+/Rnn7D3sjn3WI+W3Ew==" spinCount="100000" sheet="1" objects="1" scenarios="1"/>
  <mergeCells count="8">
    <mergeCell ref="B27:C27"/>
    <mergeCell ref="F8:G8"/>
    <mergeCell ref="F11:K15"/>
    <mergeCell ref="F17:H17"/>
    <mergeCell ref="F24:K25"/>
    <mergeCell ref="F21:H21"/>
    <mergeCell ref="G18:H18"/>
    <mergeCell ref="B8:C8"/>
  </mergeCells>
  <hyperlinks>
    <hyperlink ref="B4" r:id="rId1" xr:uid="{4EF57C65-2A2E-467E-826E-684AA13B4C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Equipamentos</vt:lpstr>
      <vt:lpstr>Resultado</vt:lpstr>
      <vt:lpstr>Tarifas e taxas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Simulador da Fatura de Energia para tarifa simples</dc:title>
  <dc:creator>Miguel Pinto;Ciberforma</dc:creator>
  <cp:keywords>simulador fatura energética;2018;tarifa simples;consumo;CAV;ISPE;DGEG;potência contratada</cp:keywords>
  <cp:lastModifiedBy>Miguel Pinto</cp:lastModifiedBy>
  <dcterms:created xsi:type="dcterms:W3CDTF">2018-08-28T13:20:19Z</dcterms:created>
  <dcterms:modified xsi:type="dcterms:W3CDTF">2018-08-28T18:30:06Z</dcterms:modified>
</cp:coreProperties>
</file>